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720" windowHeight="5775" tabRatio="554" activeTab="0"/>
  </bookViews>
  <sheets>
    <sheet name="Расчёт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<sst xmlns="http://schemas.openxmlformats.org/spreadsheetml/2006/main" count="18" uniqueCount="18">
  <si>
    <t>v,     м/с</t>
  </si>
  <si>
    <t>G,     т/ч</t>
  </si>
  <si>
    <r>
      <t>D</t>
    </r>
    <r>
      <rPr>
        <vertAlign val="subscript"/>
        <sz val="14"/>
        <rFont val="Times New Roman"/>
        <family val="1"/>
      </rPr>
      <t>внутр</t>
    </r>
    <r>
      <rPr>
        <sz val="14"/>
        <rFont val="Times New Roman"/>
        <family val="1"/>
      </rPr>
      <t xml:space="preserve">      мм</t>
    </r>
  </si>
  <si>
    <t>Re</t>
  </si>
  <si>
    <t>l</t>
  </si>
  <si>
    <t>доля м.с.,  %</t>
  </si>
  <si>
    <r>
      <t>h</t>
    </r>
    <r>
      <rPr>
        <vertAlign val="subscript"/>
        <sz val="14"/>
        <rFont val="Times New Roman"/>
        <family val="1"/>
      </rPr>
      <t>расп нач</t>
    </r>
    <r>
      <rPr>
        <sz val="14"/>
        <rFont val="Times New Roman"/>
        <family val="1"/>
      </rPr>
      <t xml:space="preserve"> ,     м в. ст.</t>
    </r>
  </si>
  <si>
    <r>
      <t>h</t>
    </r>
    <r>
      <rPr>
        <vertAlign val="subscript"/>
        <sz val="14"/>
        <rFont val="Times New Roman"/>
        <family val="1"/>
      </rPr>
      <t>расп кон</t>
    </r>
    <r>
      <rPr>
        <sz val="14"/>
        <rFont val="Times New Roman"/>
        <family val="1"/>
      </rPr>
      <t xml:space="preserve"> ,     м в. ст.</t>
    </r>
  </si>
  <si>
    <r>
      <t>t</t>
    </r>
    <r>
      <rPr>
        <vertAlign val="subscript"/>
        <sz val="14"/>
        <rFont val="Times New Roman"/>
        <family val="1"/>
      </rPr>
      <t>обр</t>
    </r>
    <r>
      <rPr>
        <sz val="14"/>
        <rFont val="Times New Roman"/>
        <family val="1"/>
      </rPr>
      <t xml:space="preserve">,      </t>
    </r>
    <r>
      <rPr>
        <vertAlign val="superscript"/>
        <sz val="14"/>
        <rFont val="Times New Roman"/>
        <family val="1"/>
      </rPr>
      <t>o</t>
    </r>
    <r>
      <rPr>
        <sz val="14"/>
        <rFont val="Times New Roman"/>
        <family val="1"/>
      </rPr>
      <t>C</t>
    </r>
  </si>
  <si>
    <r>
      <t xml:space="preserve">  </t>
    </r>
    <r>
      <rPr>
        <i/>
        <sz val="14"/>
        <rFont val="Times New Roman"/>
        <family val="1"/>
      </rPr>
      <t>l</t>
    </r>
    <r>
      <rPr>
        <sz val="14"/>
        <rFont val="Times New Roman"/>
        <family val="1"/>
      </rPr>
      <t>,    м</t>
    </r>
  </si>
  <si>
    <r>
      <t>t</t>
    </r>
    <r>
      <rPr>
        <vertAlign val="subscript"/>
        <sz val="14"/>
        <rFont val="Times New Roman"/>
        <family val="1"/>
      </rPr>
      <t>пр</t>
    </r>
    <r>
      <rPr>
        <sz val="14"/>
        <rFont val="Times New Roman"/>
        <family val="1"/>
      </rPr>
      <t xml:space="preserve">,        </t>
    </r>
    <r>
      <rPr>
        <vertAlign val="superscript"/>
        <sz val="14"/>
        <rFont val="Times New Roman"/>
        <family val="1"/>
      </rPr>
      <t>o</t>
    </r>
    <r>
      <rPr>
        <sz val="14"/>
        <rFont val="Times New Roman"/>
        <family val="1"/>
      </rPr>
      <t>C</t>
    </r>
  </si>
  <si>
    <r>
      <t>h</t>
    </r>
    <r>
      <rPr>
        <sz val="14"/>
        <rFont val="Times New Roman"/>
        <family val="0"/>
      </rPr>
      <t>, Па</t>
    </r>
    <r>
      <rPr>
        <sz val="14"/>
        <rFont val="Symbol"/>
        <family val="1"/>
      </rPr>
      <t>Ч</t>
    </r>
    <r>
      <rPr>
        <sz val="14"/>
        <rFont val="Times New Roman"/>
        <family val="0"/>
      </rPr>
      <t>с</t>
    </r>
  </si>
  <si>
    <r>
      <t>r</t>
    </r>
    <r>
      <rPr>
        <sz val="14"/>
        <rFont val="Times New Roman"/>
        <family val="0"/>
      </rPr>
      <t>, кг/м</t>
    </r>
    <r>
      <rPr>
        <vertAlign val="superscript"/>
        <sz val="14"/>
        <rFont val="Times New Roman"/>
        <family val="1"/>
      </rPr>
      <t>3</t>
    </r>
  </si>
  <si>
    <t>R,  мм в. ст.  /м</t>
  </si>
  <si>
    <r>
      <t>h</t>
    </r>
    <r>
      <rPr>
        <vertAlign val="subscript"/>
        <sz val="14"/>
        <rFont val="Symbol"/>
        <family val="1"/>
      </rPr>
      <t>S</t>
    </r>
    <r>
      <rPr>
        <sz val="14"/>
        <rFont val="Times New Roman"/>
        <family val="1"/>
      </rPr>
      <t xml:space="preserve"> ,       м в. ст.</t>
    </r>
  </si>
  <si>
    <r>
      <t>h</t>
    </r>
    <r>
      <rPr>
        <vertAlign val="subscript"/>
        <sz val="14"/>
        <rFont val="Times New Roman"/>
        <family val="1"/>
      </rPr>
      <t>дл</t>
    </r>
    <r>
      <rPr>
        <sz val="14"/>
        <rFont val="Times New Roman"/>
        <family val="1"/>
      </rPr>
      <t xml:space="preserve"> ,         мм в. ст.</t>
    </r>
  </si>
  <si>
    <r>
      <t>k</t>
    </r>
    <r>
      <rPr>
        <vertAlign val="subscript"/>
        <sz val="14"/>
        <rFont val="Times New Roman"/>
        <family val="1"/>
      </rPr>
      <t>экв</t>
    </r>
    <r>
      <rPr>
        <sz val="14"/>
        <rFont val="Times New Roman"/>
        <family val="1"/>
      </rPr>
      <t xml:space="preserve"> ,     мм</t>
    </r>
  </si>
  <si>
    <t>В меню Сервис-Параметры-Вычисления включите итерации.            ВВОДИТЬ ДАННЫЕ ТОЛЬКО В ЖЁЛТЫХ ЯЧЕЙКАХ !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</si>
</sst>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уб.&quot;;\-#,##0&quot;руб.&quot;"/>
    <numFmt numFmtId="165" formatCode="#,##0&quot;руб.&quot;;[Red]\-#,##0&quot;руб.&quot;"/>
    <numFmt numFmtId="166" formatCode="#,##0.00&quot;руб.&quot;;\-#,##0.00&quot;руб.&quot;"/>
    <numFmt numFmtId="167" formatCode="#,##0.00&quot;руб.&quot;;[Red]\-#,##0.00&quot;руб.&quot;"/>
    <numFmt numFmtId="168" formatCode="_-* #,##0&quot;руб.&quot;_-;\-* #,##0&quot;руб.&quot;_-;_-* &quot;-&quot;&quot;руб.&quot;_-;_-@_-"/>
    <numFmt numFmtId="169" formatCode="_-* #,##0_р_у_б_._-;\-* #,##0_р_у_б_._-;_-* &quot;-&quot;_р_у_б_._-;_-@_-"/>
    <numFmt numFmtId="170" formatCode="_-* #,##0.00&quot;руб.&quot;_-;\-* #,##0.00&quot;руб.&quot;_-;_-* &quot;-&quot;??&quot;руб.&quot;_-;_-@_-"/>
    <numFmt numFmtId="171" formatCode="_-* #,##0.00_р_у_б_._-;\-* #,##0.00_р_у_б_._-;_-* &quot;-&quot;??_р_у_б_._-;_-@_-"/>
    <numFmt numFmtId="172" formatCode="#,##0&quot; рубб&quot;;\-#,##0&quot; рубб&quot;"/>
    <numFmt numFmtId="173" formatCode="#,##0&quot; рубб&quot;;[Red]\-#,##0&quot; рубб&quot;"/>
    <numFmt numFmtId="174" formatCode="#,##0.00&quot; рубб&quot;;\-#,##0.00&quot; рубб&quot;"/>
    <numFmt numFmtId="175" formatCode="#,##0.00&quot; рубб&quot;;[Red]\-#,##0.00&quot; рубб&quot;"/>
    <numFmt numFmtId="176" formatCode="_-* #,##0&quot; рубб&quot;_-;\-* #,##0&quot; рубб&quot;_-;_-* &quot;-&quot;&quot; рубб&quot;_-;_-@_-"/>
    <numFmt numFmtId="177" formatCode="_-* #,##0_ _р_у_б_._-;\-* #,##0_ _р_у_б_._-;_-* &quot;-&quot;_ _р_у_б_._-;_-@_-"/>
    <numFmt numFmtId="178" formatCode="_-* #,##0.00&quot; рубб&quot;_-;\-* #,##0.00&quot; рубб&quot;_-;_-* &quot;-&quot;??&quot; рубб&quot;_-;_-@_-"/>
    <numFmt numFmtId="179" formatCode="_-* #,##0.00_ _р_у_б_._-;\-* #,##0.00_ _р_у_б_._-;_-* &quot;-&quot;??_ _р_у_б_._-;_-@_-"/>
    <numFmt numFmtId="180" formatCode="#,##0\ &quot;руб.&quot;;\-#,##0\ &quot;руб.&quot;"/>
    <numFmt numFmtId="181" formatCode="#,##0\ &quot;руб.&quot;;[Red]\-#,##0\ &quot;руб.&quot;"/>
    <numFmt numFmtId="182" formatCode="#,##0.00\ &quot;руб.&quot;;\-#,##0.00\ &quot;руб.&quot;"/>
    <numFmt numFmtId="183" formatCode="#,##0.00\ &quot;руб.&quot;;[Red]\-#,##0.00\ &quot;руб.&quot;"/>
    <numFmt numFmtId="184" formatCode="_-* #,##0\ &quot;руб.&quot;_-;\-* #,##0\ &quot;руб.&quot;_-;_-* &quot;-&quot;\ &quot;руб.&quot;_-;_-@_-"/>
    <numFmt numFmtId="185" formatCode="_-* #,##0\ _р_у_б_._-;\-* #,##0\ _р_у_б_._-;_-* &quot;-&quot;\ _р_у_б_._-;_-@_-"/>
    <numFmt numFmtId="186" formatCode="_-* #,##0.00\ &quot;руб.&quot;_-;\-* #,##0.00\ &quot;руб.&quot;_-;_-* &quot;-&quot;??\ &quot;руб.&quot;_-;_-@_-"/>
    <numFmt numFmtId="187" formatCode="_-* #,##0.00\ _р_у_б_._-;\-* #,##0.00\ _р_у_б_._-;_-* &quot;-&quot;??\ _р_у_б_._-;_-@_-"/>
    <numFmt numFmtId="188" formatCode="0.000"/>
    <numFmt numFmtId="189" formatCode="0.0"/>
    <numFmt numFmtId="190" formatCode="0.000000"/>
  </numFmts>
  <fonts count="10">
    <font>
      <sz val="14"/>
      <name val="Times New Roman"/>
      <family val="0"/>
    </font>
    <font>
      <sz val="9"/>
      <name val="Times New Roman"/>
      <family val="1"/>
    </font>
    <font>
      <u val="single"/>
      <sz val="14"/>
      <color indexed="12"/>
      <name val="Times New Roman"/>
      <family val="0"/>
    </font>
    <font>
      <u val="single"/>
      <sz val="14"/>
      <color indexed="36"/>
      <name val="Times New Roman"/>
      <family val="0"/>
    </font>
    <font>
      <vertAlign val="subscript"/>
      <sz val="14"/>
      <name val="Times New Roman"/>
      <family val="1"/>
    </font>
    <font>
      <sz val="14"/>
      <name val="Symbol"/>
      <family val="1"/>
    </font>
    <font>
      <vertAlign val="superscript"/>
      <sz val="14"/>
      <name val="Times New Roman"/>
      <family val="1"/>
    </font>
    <font>
      <vertAlign val="subscript"/>
      <sz val="14"/>
      <name val="Symbol"/>
      <family val="1"/>
    </font>
    <font>
      <i/>
      <sz val="14"/>
      <name val="Times New Roman"/>
      <family val="1"/>
    </font>
    <font>
      <sz val="18"/>
      <name val="Times New Roman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</fills>
  <borders count="10">
    <border>
      <left/>
      <right/>
      <top/>
      <bottom/>
      <diagonal/>
    </border>
    <border>
      <left style="hair"/>
      <right style="hair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1" xfId="0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 wrapText="1"/>
    </xf>
    <xf numFmtId="0" fontId="0" fillId="4" borderId="3" xfId="0" applyFont="1" applyFill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0" fillId="4" borderId="2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0" fontId="0" fillId="2" borderId="0" xfId="0" applyFill="1" applyAlignment="1">
      <alignment/>
    </xf>
    <xf numFmtId="0" fontId="0" fillId="0" borderId="2" xfId="0" applyBorder="1" applyAlignment="1">
      <alignment horizontal="center" vertical="center" wrapText="1"/>
    </xf>
    <xf numFmtId="0" fontId="1" fillId="5" borderId="0" xfId="0" applyFont="1" applyFill="1" applyAlignment="1">
      <alignment horizontal="right"/>
    </xf>
    <xf numFmtId="0" fontId="0" fillId="5" borderId="1" xfId="0" applyFill="1" applyBorder="1" applyAlignment="1">
      <alignment horizontal="center"/>
    </xf>
    <xf numFmtId="0" fontId="5" fillId="5" borderId="2" xfId="0" applyFont="1" applyFill="1" applyBorder="1" applyAlignment="1">
      <alignment horizontal="center" wrapText="1"/>
    </xf>
    <xf numFmtId="0" fontId="5" fillId="5" borderId="4" xfId="0" applyFont="1" applyFill="1" applyBorder="1" applyAlignment="1">
      <alignment horizontal="center" wrapText="1"/>
    </xf>
    <xf numFmtId="0" fontId="9" fillId="2" borderId="0" xfId="0" applyFont="1" applyFill="1" applyBorder="1" applyAlignment="1">
      <alignment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3" fontId="0" fillId="0" borderId="1" xfId="0" applyNumberFormat="1" applyBorder="1" applyAlignment="1">
      <alignment horizontal="right"/>
    </xf>
    <xf numFmtId="0" fontId="0" fillId="0" borderId="1" xfId="0" applyFont="1" applyFill="1" applyBorder="1" applyAlignment="1">
      <alignment horizontal="center"/>
    </xf>
    <xf numFmtId="0" fontId="0" fillId="0" borderId="9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333375</xdr:colOff>
      <xdr:row>0</xdr:row>
      <xdr:rowOff>0</xdr:rowOff>
    </xdr:from>
    <xdr:to>
      <xdr:col>16</xdr:col>
      <xdr:colOff>333375</xdr:colOff>
      <xdr:row>0</xdr:row>
      <xdr:rowOff>0</xdr:rowOff>
    </xdr:to>
    <xdr:sp>
      <xdr:nvSpPr>
        <xdr:cNvPr id="1" name="Line 6"/>
        <xdr:cNvSpPr>
          <a:spLocks/>
        </xdr:cNvSpPr>
      </xdr:nvSpPr>
      <xdr:spPr>
        <a:xfrm>
          <a:off x="1241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2" name="Line 26"/>
        <xdr:cNvSpPr>
          <a:spLocks/>
        </xdr:cNvSpPr>
      </xdr:nvSpPr>
      <xdr:spPr>
        <a:xfrm>
          <a:off x="10315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8</xdr:col>
      <xdr:colOff>142875</xdr:colOff>
      <xdr:row>0</xdr:row>
      <xdr:rowOff>0</xdr:rowOff>
    </xdr:to>
    <xdr:sp>
      <xdr:nvSpPr>
        <xdr:cNvPr id="3" name="Line 284"/>
        <xdr:cNvSpPr>
          <a:spLocks/>
        </xdr:cNvSpPr>
      </xdr:nvSpPr>
      <xdr:spPr>
        <a:xfrm>
          <a:off x="4924425" y="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142875</xdr:colOff>
      <xdr:row>0</xdr:row>
      <xdr:rowOff>0</xdr:rowOff>
    </xdr:from>
    <xdr:to>
      <xdr:col>8</xdr:col>
      <xdr:colOff>142875</xdr:colOff>
      <xdr:row>0</xdr:row>
      <xdr:rowOff>0</xdr:rowOff>
    </xdr:to>
    <xdr:sp>
      <xdr:nvSpPr>
        <xdr:cNvPr id="4" name="Line 285"/>
        <xdr:cNvSpPr>
          <a:spLocks/>
        </xdr:cNvSpPr>
      </xdr:nvSpPr>
      <xdr:spPr>
        <a:xfrm flipV="1">
          <a:off x="610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9"/>
  <sheetViews>
    <sheetView tabSelected="1" zoomScale="75" zoomScaleNormal="75" zoomScaleSheetLayoutView="100" workbookViewId="0" topLeftCell="A1">
      <selection activeCell="E10" sqref="E10"/>
    </sheetView>
  </sheetViews>
  <sheetFormatPr defaultColWidth="8.88671875" defaultRowHeight="18.75"/>
  <cols>
    <col min="1" max="1" width="6.88671875" style="0" customWidth="1"/>
    <col min="2" max="2" width="4.77734375" style="0" customWidth="1"/>
    <col min="3" max="3" width="7.77734375" style="0" customWidth="1"/>
    <col min="4" max="4" width="7.6640625" style="0" customWidth="1"/>
    <col min="5" max="5" width="10.5546875" style="0" customWidth="1"/>
    <col min="6" max="6" width="9.3359375" style="0" customWidth="1"/>
    <col min="7" max="7" width="10.4453125" style="0" customWidth="1"/>
    <col min="8" max="8" width="12.10546875" style="0" customWidth="1"/>
    <col min="9" max="9" width="10.4453125" style="0" customWidth="1"/>
    <col min="10" max="10" width="9.77734375" style="0" customWidth="1"/>
    <col min="11" max="11" width="8.77734375" style="0" customWidth="1"/>
    <col min="12" max="12" width="8.10546875" style="0" customWidth="1"/>
    <col min="13" max="13" width="8.21484375" style="0" customWidth="1"/>
    <col min="14" max="14" width="9.10546875" style="0" customWidth="1"/>
    <col min="15" max="16" width="8.4453125" style="0" customWidth="1"/>
    <col min="17" max="17" width="6.6640625" style="0" customWidth="1"/>
    <col min="18" max="18" width="10.88671875" style="0" customWidth="1"/>
    <col min="19" max="19" width="7.77734375" style="0" customWidth="1"/>
    <col min="20" max="20" width="7.99609375" style="0" customWidth="1"/>
    <col min="21" max="21" width="8.3359375" style="0" customWidth="1"/>
    <col min="22" max="23" width="8.4453125" style="0" customWidth="1"/>
    <col min="25" max="25" width="9.3359375" style="0" bestFit="1" customWidth="1"/>
    <col min="26" max="26" width="9.3359375" style="0" customWidth="1"/>
    <col min="27" max="27" width="11.10546875" style="0" customWidth="1"/>
    <col min="28" max="28" width="11.4453125" style="0" customWidth="1"/>
    <col min="29" max="29" width="8.21484375" style="0" customWidth="1"/>
    <col min="30" max="30" width="7.21484375" style="0" customWidth="1"/>
    <col min="31" max="31" width="9.6640625" style="0" customWidth="1"/>
    <col min="33" max="33" width="11.6640625" style="0" bestFit="1" customWidth="1"/>
    <col min="34" max="34" width="11.99609375" style="0" customWidth="1"/>
    <col min="36" max="36" width="8.77734375" style="0" customWidth="1"/>
    <col min="37" max="37" width="10.88671875" style="0" customWidth="1"/>
    <col min="38" max="38" width="11.6640625" style="0" customWidth="1"/>
  </cols>
  <sheetData>
    <row r="1" spans="1:21" ht="87" customHeight="1" thickBot="1">
      <c r="A1" s="17" t="s">
        <v>17</v>
      </c>
      <c r="B1" s="18"/>
      <c r="C1" s="18"/>
      <c r="D1" s="19"/>
      <c r="E1" s="19"/>
      <c r="F1" s="19"/>
      <c r="G1" s="19"/>
      <c r="H1" s="19"/>
      <c r="I1" s="19"/>
      <c r="J1" s="20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8.75" customHeight="1">
      <c r="A2" s="16"/>
      <c r="B2" s="16"/>
      <c r="C2" s="16"/>
      <c r="D2" s="10"/>
      <c r="E2" s="10"/>
      <c r="F2" s="10"/>
      <c r="G2" s="10"/>
      <c r="H2" s="10"/>
      <c r="I2" s="10"/>
      <c r="J2" s="10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63" customHeight="1">
      <c r="A3" s="3" t="s">
        <v>2</v>
      </c>
      <c r="B3" s="6" t="s">
        <v>9</v>
      </c>
      <c r="C3" s="6" t="s">
        <v>1</v>
      </c>
      <c r="D3" s="5" t="s">
        <v>0</v>
      </c>
      <c r="E3" s="11" t="s">
        <v>3</v>
      </c>
      <c r="F3" s="3" t="s">
        <v>16</v>
      </c>
      <c r="G3" s="7" t="s">
        <v>4</v>
      </c>
      <c r="H3" s="8" t="s">
        <v>13</v>
      </c>
      <c r="I3" s="5" t="s">
        <v>15</v>
      </c>
      <c r="J3" s="4" t="s">
        <v>5</v>
      </c>
      <c r="K3" s="5" t="s">
        <v>14</v>
      </c>
      <c r="L3" s="9" t="s">
        <v>6</v>
      </c>
      <c r="M3" s="9" t="s">
        <v>7</v>
      </c>
      <c r="N3" s="1"/>
      <c r="O3" s="3" t="s">
        <v>10</v>
      </c>
      <c r="P3" s="3" t="s">
        <v>8</v>
      </c>
      <c r="Q3" s="15" t="s">
        <v>12</v>
      </c>
      <c r="R3" s="14" t="s">
        <v>11</v>
      </c>
      <c r="S3" s="1"/>
      <c r="T3" s="1"/>
      <c r="U3" s="1"/>
    </row>
    <row r="4" spans="1:21" ht="18.75" customHeight="1">
      <c r="A4" s="24">
        <v>50</v>
      </c>
      <c r="B4" s="2">
        <v>400</v>
      </c>
      <c r="C4" s="2">
        <v>4.3</v>
      </c>
      <c r="D4" s="25">
        <f>ROUND((C4*4/(3600*Q4*0.001*3.14*((A4*0.001)^2))),2)</f>
        <v>0.61</v>
      </c>
      <c r="E4" s="26">
        <f>ROUND((353.68*C4/(R4*A4)),0)</f>
        <v>31950</v>
      </c>
      <c r="F4" s="2">
        <v>0.5</v>
      </c>
      <c r="G4" s="27">
        <f>IF(TYPE(N4)=16,0.0001,N4+0.0001)</f>
        <v>0.0398</v>
      </c>
      <c r="H4" s="25">
        <f>ROUND((G4*(D4^2)*Q4/(2*9.81*A4*0.001)),2)</f>
        <v>15.06</v>
      </c>
      <c r="I4" s="25">
        <f>ROUND((H4*B4),0)</f>
        <v>6024</v>
      </c>
      <c r="J4" s="2">
        <v>10</v>
      </c>
      <c r="K4" s="25">
        <f>ROUND(((I4*(100+J4)/100)/1000),3)</f>
        <v>6.626</v>
      </c>
      <c r="L4" s="2">
        <v>30</v>
      </c>
      <c r="M4" s="28">
        <f>ROUND((L4-K4),2)</f>
        <v>23.37</v>
      </c>
      <c r="N4" s="12">
        <f>ROUND(((2*LOG10(F4/(3.71*A4)+2.52/(E4*((G4)^0.5))))^(-2)),4)</f>
        <v>0.0397</v>
      </c>
      <c r="O4" s="21">
        <v>20</v>
      </c>
      <c r="P4" s="22">
        <v>19</v>
      </c>
      <c r="Q4" s="13">
        <f>ROUND((-0.0035*((O4+P4)/2)^2-0.0812*((O4+P4)/2)+1000.8),1)</f>
        <v>997.9</v>
      </c>
      <c r="R4" s="23">
        <f>ROUND((-0.00042*LN((O4+P4)/2)+0.0022),6)</f>
        <v>0.000952</v>
      </c>
      <c r="S4" s="1"/>
      <c r="T4" s="1"/>
      <c r="U4" s="1"/>
    </row>
    <row r="5" spans="1:21" ht="18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8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8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8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18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18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18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18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18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18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8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18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18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8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18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18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18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18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8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18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18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18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18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18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8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</sheetData>
  <mergeCells count="1">
    <mergeCell ref="A1:J1"/>
  </mergeCells>
  <printOptions horizontalCentered="1"/>
  <pageMargins left="0" right="0" top="0.7874015748031497" bottom="0.3937007874015748" header="0" footer="0"/>
  <pageSetup horizontalDpi="300" verticalDpi="300" orientation="landscape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Теплоэнерго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Наладка</dc:creator>
  <cp:keywords/>
  <dc:description/>
  <cp:lastModifiedBy>Kitchen_PC</cp:lastModifiedBy>
  <cp:lastPrinted>2006-04-11T09:25:06Z</cp:lastPrinted>
  <dcterms:created xsi:type="dcterms:W3CDTF">2001-11-14T08:14:05Z</dcterms:created>
  <dcterms:modified xsi:type="dcterms:W3CDTF">2016-10-30T17:53:15Z</dcterms:modified>
  <cp:category/>
  <cp:version/>
  <cp:contentType/>
  <cp:contentStatus/>
</cp:coreProperties>
</file>